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7030" windowHeight="6270" activeTab="0"/>
  </bookViews>
  <sheets>
    <sheet name="ветераны" sheetId="1" r:id="rId1"/>
    <sheet name="Лист1" sheetId="2" r:id="rId2"/>
  </sheets>
  <definedNames>
    <definedName name="_xlnm.Print_Area" localSheetId="0">'ветераны'!$A$1:$AD$37</definedName>
  </definedNames>
  <calcPr fullCalcOnLoad="1"/>
</workbook>
</file>

<file path=xl/sharedStrings.xml><?xml version="1.0" encoding="utf-8"?>
<sst xmlns="http://schemas.openxmlformats.org/spreadsheetml/2006/main" count="92" uniqueCount="72">
  <si>
    <t>№ п/п</t>
  </si>
  <si>
    <t>Пример расчета</t>
  </si>
  <si>
    <t>Главный распорядитель</t>
  </si>
  <si>
    <t xml:space="preserve">Код полномочия </t>
  </si>
  <si>
    <t>Источник финансирования</t>
  </si>
  <si>
    <t>Бюджетная классификация</t>
  </si>
  <si>
    <t>Ожидаемая сумма расходов в текущем году</t>
  </si>
  <si>
    <t>Фактические расходы за отчетный финансовый год</t>
  </si>
  <si>
    <t>Планируемая сумма к расходов на очередной финансовый  год</t>
  </si>
  <si>
    <t>5=гр.4*1000/гр.3/12 мес</t>
  </si>
  <si>
    <t xml:space="preserve">Наименование выплат </t>
  </si>
  <si>
    <t>Государственная программа</t>
  </si>
  <si>
    <t>Мероприятие</t>
  </si>
  <si>
    <t>Наименование РО</t>
  </si>
  <si>
    <t>Код РО</t>
  </si>
  <si>
    <t xml:space="preserve">Статус РО                                                                            </t>
  </si>
  <si>
    <t>Индекс на услуги жилищно-коммунального хозяйства</t>
  </si>
  <si>
    <t xml:space="preserve">Первый год планового периода </t>
  </si>
  <si>
    <t xml:space="preserve">Второй год планового периода </t>
  </si>
  <si>
    <t>Действующие</t>
  </si>
  <si>
    <t>Краевой бюджет</t>
  </si>
  <si>
    <t>1003</t>
  </si>
  <si>
    <t>1710184522</t>
  </si>
  <si>
    <t>244</t>
  </si>
  <si>
    <t>313</t>
  </si>
  <si>
    <t>1710184523</t>
  </si>
  <si>
    <t>04/1-028</t>
  </si>
  <si>
    <t>Министерство труда и социальной защиты населения Забайкальского края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</si>
  <si>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</si>
  <si>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</si>
  <si>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</si>
  <si>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</si>
  <si>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</si>
  <si>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</si>
  <si>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Всего расходов, тыс.
рублей</t>
  </si>
  <si>
    <t>Всего расходов, тыс. рублей</t>
  </si>
  <si>
    <t>к Методическим рекомендациям по составлению
 обоснований бюджетных ассигнований
на очередной финансовый год и плановый период</t>
  </si>
  <si>
    <r>
      <t xml:space="preserve">Тип БА                                                     </t>
    </r>
    <r>
      <rPr>
        <u val="single"/>
        <sz val="14"/>
        <rFont val="Times New Roman"/>
        <family val="1"/>
      </rPr>
      <t xml:space="preserve">         </t>
    </r>
  </si>
  <si>
    <t>Расходы на доставку, тыс. рублей (244)</t>
  </si>
  <si>
    <t>11=гр.8*1000/гр.7/12 мес</t>
  </si>
  <si>
    <t>Расходы на доставку  (244)</t>
  </si>
  <si>
    <t>Численность граждан получающих компенсацию  в отчетном году, человек</t>
  </si>
  <si>
    <t>Расходы на предоставление компенсации тыс.рублей</t>
  </si>
  <si>
    <t>Средний размер компенсации в месяц ( за отчетный год, рублей)</t>
  </si>
  <si>
    <t>Численность граждан получающих компенсацию  в текущем году (по состоянию на 01.05), человек</t>
  </si>
  <si>
    <t>Ожидаемая Численность граждан получающих компенсацию  в текущем  году, человек</t>
  </si>
  <si>
    <t xml:space="preserve">Средний размер компенсации в месяц, рублей  </t>
  </si>
  <si>
    <t>Прогнозная численность получателей компенсации на очередной год</t>
  </si>
  <si>
    <t>Прогнозная численность получателей компенсации на первый год планового периода, человек</t>
  </si>
  <si>
    <t xml:space="preserve">Социальная поддержка граждан </t>
  </si>
  <si>
    <t>БА 1.6 и 2.1</t>
  </si>
  <si>
    <t>Обоснование бюджетных ассионований на предоставление ежемесячной компенсации расходов на оплату жилых помещений и коммунальных услуг ветеранам  труда и ветеранам труда Забайкальского края</t>
  </si>
  <si>
    <t>Расходы на ежемесячную компенсацию, тыс.рублей (313)</t>
  </si>
  <si>
    <t>Предоставление ежемесячной компенсации  на оплату жилого помещения и коммунальных услуг</t>
  </si>
  <si>
    <t>Ежемесячные компенсации расходов  по оплате жилого помещения и коммунальных услуг отдельным категориям граждан</t>
  </si>
  <si>
    <t>«Приложение № 42</t>
  </si>
  <si>
    <r>
      <t xml:space="preserve">Ежемесячная компенсация расходов по оплате жилых помещений и коммунальных услуг </t>
    </r>
    <r>
      <rPr>
        <b/>
        <sz val="10"/>
        <rFont val="Times New Roman"/>
        <family val="1"/>
      </rPr>
      <t>ветеранам труда</t>
    </r>
  </si>
  <si>
    <r>
      <t xml:space="preserve">Ежемесячная компенсация расходов  по оплате жилых помещений и коммунальных услуг </t>
    </r>
    <r>
      <rPr>
        <b/>
        <sz val="10"/>
        <rFont val="Times New Roman"/>
        <family val="1"/>
      </rPr>
      <t>ветеранам труда Забайкальского края</t>
    </r>
  </si>
  <si>
    <t>15 =( гр.11 * гр.12 *(12мес-гр.14)/1000)+(гр.11*гр.12*гр.14* гр.13 /1000)</t>
  </si>
  <si>
    <t>17=гр15*гр16/100*0,018 + гр15*(100-гр16)/100*0,0117</t>
  </si>
  <si>
    <t>18=гр15+гр17</t>
  </si>
  <si>
    <t>Период с индексацией</t>
  </si>
  <si>
    <t>Доля граждан получающих компенсацию через организациию почтовой связи, %</t>
  </si>
  <si>
    <t>22 =( гр.11 * гр.13*гр.19 *(12мес-гр.21)/1000)+(гр.11*гр.13*гр.19* гр.20*гр.21 /1000)</t>
  </si>
  <si>
    <t>23=гр22*гр16/100*0,018 + гр22*(100-гр16)/100*0,0117</t>
  </si>
  <si>
    <t>24=гр22 +  гр23</t>
  </si>
  <si>
    <t>28 =( гр.11 * гр.13*гр.20*гр.25 *(12мес-гр.27)/1000)+(гр.11*гр.13*гр.20* гр.26*гр.25*гр.27 /1000)</t>
  </si>
  <si>
    <t>29=гр28*гр16/100*0,018 + гр28*(100-гр16)/100*0,0117</t>
  </si>
  <si>
    <t>30=гр26 +  гр27</t>
  </si>
  <si>
    <t xml:space="preserve">Приложение № 5 </t>
  </si>
  <si>
    <t>»</t>
  </si>
  <si>
    <t>к приказу Министерства финансов 
Забайкальского края 
от  29 марта 2022 года № 68-пд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</si>
</sst>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7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12" fillId="0" borderId="0" xfId="0" applyFont="1" applyAlignment="1">
      <alignment horizontal="left" vertical="top" wrapText="1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54" fillId="0" borderId="11" xfId="0" applyNumberFormat="1" applyFont="1" applyFill="1" applyBorder="1" applyAlignment="1">
      <alignment horizontal="justify" vertical="top"/>
    </xf>
    <xf numFmtId="49" fontId="54" fillId="0" borderId="10" xfId="0" applyNumberFormat="1" applyFont="1" applyFill="1" applyBorder="1" applyAlignment="1">
      <alignment horizontal="justify" vertical="top"/>
    </xf>
    <xf numFmtId="0" fontId="7" fillId="0" borderId="0" xfId="0" applyFont="1" applyBorder="1" applyAlignment="1">
      <alignment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173" fontId="7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3" fillId="0" borderId="11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2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0" fontId="53" fillId="0" borderId="10" xfId="0" applyFont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52" fillId="0" borderId="11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view="pageBreakPreview" zoomScale="50" zoomScaleNormal="50" zoomScaleSheetLayoutView="50" workbookViewId="0" topLeftCell="A1">
      <selection activeCell="Y20" sqref="Y20"/>
    </sheetView>
  </sheetViews>
  <sheetFormatPr defaultColWidth="9.00390625" defaultRowHeight="12.75" outlineLevelRow="1"/>
  <cols>
    <col min="1" max="1" width="2.625" style="0" customWidth="1"/>
    <col min="2" max="2" width="40.375" style="0" customWidth="1"/>
    <col min="3" max="3" width="14.00390625" style="0" customWidth="1"/>
    <col min="4" max="4" width="19.25390625" style="0" customWidth="1"/>
    <col min="5" max="5" width="12.25390625" style="0" customWidth="1"/>
    <col min="6" max="6" width="11.625" style="0" customWidth="1"/>
    <col min="7" max="7" width="12.375" style="0" customWidth="1"/>
    <col min="8" max="9" width="12.125" style="0" customWidth="1"/>
    <col min="10" max="10" width="12.625" style="0" customWidth="1"/>
    <col min="11" max="11" width="11.00390625" style="0" customWidth="1"/>
    <col min="12" max="12" width="12.125" style="0" customWidth="1"/>
    <col min="14" max="14" width="12.375" style="0" customWidth="1"/>
    <col min="15" max="15" width="22.00390625" style="0" customWidth="1"/>
    <col min="16" max="16" width="13.375" style="0" customWidth="1"/>
    <col min="17" max="17" width="24.75390625" style="0" customWidth="1"/>
    <col min="18" max="18" width="14.75390625" style="0" customWidth="1"/>
    <col min="19" max="19" width="13.75390625" style="0" customWidth="1"/>
    <col min="20" max="21" width="11.625" style="0" customWidth="1"/>
    <col min="22" max="22" width="19.00390625" style="0" customWidth="1"/>
    <col min="23" max="23" width="15.25390625" style="0" customWidth="1"/>
    <col min="24" max="24" width="14.25390625" style="0" customWidth="1"/>
    <col min="25" max="25" width="11.625" style="0" customWidth="1"/>
    <col min="26" max="27" width="12.25390625" style="0" customWidth="1"/>
    <col min="28" max="28" width="34.125" style="0" customWidth="1"/>
    <col min="29" max="29" width="23.375" style="0" customWidth="1"/>
    <col min="30" max="30" width="11.25390625" style="0" customWidth="1"/>
  </cols>
  <sheetData>
    <row r="1" spans="19:30" ht="20.25">
      <c r="S1" s="71"/>
      <c r="T1" s="71"/>
      <c r="U1" s="71"/>
      <c r="V1" s="71"/>
      <c r="W1" s="71"/>
      <c r="X1" s="71"/>
      <c r="Y1" s="73" t="s">
        <v>69</v>
      </c>
      <c r="Z1" s="73"/>
      <c r="AA1" s="73"/>
      <c r="AB1" s="73"/>
      <c r="AC1" s="73"/>
      <c r="AD1" s="73"/>
    </row>
    <row r="2" spans="19:30" ht="15.75" customHeight="1">
      <c r="S2" s="71"/>
      <c r="T2" s="71"/>
      <c r="U2" s="71"/>
      <c r="V2" s="71"/>
      <c r="W2" s="71"/>
      <c r="X2" s="74" t="s">
        <v>71</v>
      </c>
      <c r="Y2" s="74"/>
      <c r="Z2" s="74"/>
      <c r="AA2" s="74"/>
      <c r="AB2" s="74"/>
      <c r="AC2" s="74"/>
      <c r="AD2" s="74"/>
    </row>
    <row r="3" spans="19:30" ht="33" customHeight="1">
      <c r="S3" s="71"/>
      <c r="T3" s="71"/>
      <c r="U3" s="71"/>
      <c r="V3" s="71"/>
      <c r="W3" s="71"/>
      <c r="X3" s="74"/>
      <c r="Y3" s="74"/>
      <c r="Z3" s="74"/>
      <c r="AA3" s="74"/>
      <c r="AB3" s="74"/>
      <c r="AC3" s="74"/>
      <c r="AD3" s="74"/>
    </row>
    <row r="4" spans="19:30" ht="18" customHeight="1">
      <c r="S4" s="71"/>
      <c r="T4" s="71"/>
      <c r="U4" s="71"/>
      <c r="V4" s="71"/>
      <c r="W4" s="71"/>
      <c r="X4" s="74"/>
      <c r="Y4" s="74"/>
      <c r="Z4" s="74"/>
      <c r="AA4" s="74"/>
      <c r="AB4" s="74"/>
      <c r="AC4" s="74"/>
      <c r="AD4" s="74"/>
    </row>
    <row r="5" spans="18:30" ht="30.75" customHeight="1">
      <c r="R5" s="6"/>
      <c r="S5" s="72"/>
      <c r="T5" s="72"/>
      <c r="U5" s="72"/>
      <c r="V5" s="72"/>
      <c r="W5" s="72"/>
      <c r="X5" s="71"/>
      <c r="Y5" s="73" t="s">
        <v>55</v>
      </c>
      <c r="Z5" s="73"/>
      <c r="AA5" s="73"/>
      <c r="AB5" s="73"/>
      <c r="AC5" s="73"/>
      <c r="AD5" s="73"/>
    </row>
    <row r="6" spans="18:30" ht="75.75" customHeight="1">
      <c r="R6" s="6"/>
      <c r="S6" s="83" t="s">
        <v>36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8:30" ht="16.5" customHeight="1">
      <c r="R7" s="7"/>
      <c r="S7" s="7"/>
      <c r="T7" s="7"/>
      <c r="U7" s="7"/>
      <c r="V7" s="7"/>
      <c r="W7" s="7"/>
      <c r="X7" s="84"/>
      <c r="Y7" s="84"/>
      <c r="Z7" s="84"/>
      <c r="AA7" s="84"/>
      <c r="AB7" s="84"/>
      <c r="AC7" s="84"/>
      <c r="AD7" s="84"/>
    </row>
    <row r="8" spans="1:30" s="1" customFormat="1" ht="27" customHeight="1">
      <c r="A8" s="88" t="s">
        <v>51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10" spans="2:30" ht="18.75">
      <c r="B10" s="41" t="s">
        <v>11</v>
      </c>
      <c r="C10" s="93" t="s">
        <v>49</v>
      </c>
      <c r="D10" s="93"/>
      <c r="E10" s="93"/>
      <c r="F10" s="93"/>
      <c r="G10" s="93"/>
      <c r="H10" s="93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2:30" ht="18" customHeight="1">
      <c r="B11" s="42" t="s">
        <v>2</v>
      </c>
      <c r="C11" s="43" t="s">
        <v>27</v>
      </c>
      <c r="D11" s="43"/>
      <c r="E11" s="43"/>
      <c r="F11" s="44"/>
      <c r="G11" s="44"/>
      <c r="H11" s="44"/>
      <c r="I11" s="11"/>
      <c r="J11" s="11"/>
      <c r="K11" s="11"/>
      <c r="L11" s="14"/>
      <c r="M11" s="14"/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2:30" ht="18.75">
      <c r="B12" s="45" t="s">
        <v>3</v>
      </c>
      <c r="C12" s="86">
        <v>1061</v>
      </c>
      <c r="D12" s="86"/>
      <c r="E12" s="86"/>
      <c r="F12" s="86"/>
      <c r="G12" s="86"/>
      <c r="H12" s="86"/>
      <c r="I12" s="16"/>
      <c r="J12" s="16"/>
      <c r="K12" s="16"/>
      <c r="L12" s="14"/>
      <c r="M12" s="14"/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2:30" ht="21.75" customHeight="1">
      <c r="B13" s="45" t="s">
        <v>13</v>
      </c>
      <c r="C13" s="69" t="s">
        <v>54</v>
      </c>
      <c r="D13" s="46"/>
      <c r="E13" s="46"/>
      <c r="F13" s="46"/>
      <c r="G13" s="46"/>
      <c r="H13" s="46"/>
      <c r="I13" s="16"/>
      <c r="J13" s="16"/>
      <c r="K13" s="16"/>
      <c r="L13" s="14"/>
      <c r="M13" s="14"/>
      <c r="N13" s="1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2:30" ht="18.75">
      <c r="B14" s="45" t="s">
        <v>14</v>
      </c>
      <c r="C14" s="87" t="s">
        <v>26</v>
      </c>
      <c r="D14" s="87"/>
      <c r="E14" s="87"/>
      <c r="F14" s="87"/>
      <c r="G14" s="87"/>
      <c r="H14" s="87"/>
      <c r="I14" s="10"/>
      <c r="J14" s="17"/>
      <c r="K14" s="17"/>
      <c r="L14" s="14"/>
      <c r="M14" s="14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2:30" ht="18.75">
      <c r="B15" s="45" t="s">
        <v>15</v>
      </c>
      <c r="C15" s="47" t="s">
        <v>19</v>
      </c>
      <c r="D15" s="47"/>
      <c r="E15" s="47"/>
      <c r="F15" s="47"/>
      <c r="G15" s="47"/>
      <c r="H15" s="47"/>
      <c r="I15" s="10"/>
      <c r="J15" s="17"/>
      <c r="K15" s="17"/>
      <c r="L15" s="14"/>
      <c r="M15" s="14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2:30" ht="18.75">
      <c r="B16" s="45" t="s">
        <v>4</v>
      </c>
      <c r="C16" s="86" t="s">
        <v>20</v>
      </c>
      <c r="D16" s="86"/>
      <c r="E16" s="86"/>
      <c r="F16" s="48"/>
      <c r="G16" s="48"/>
      <c r="H16" s="48"/>
      <c r="I16" s="10"/>
      <c r="J16" s="17"/>
      <c r="K16" s="17"/>
      <c r="L16" s="14"/>
      <c r="M16" s="14"/>
      <c r="N16" s="1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2:30" ht="20.25" customHeight="1">
      <c r="B17" s="45" t="s">
        <v>37</v>
      </c>
      <c r="C17" s="95" t="s">
        <v>50</v>
      </c>
      <c r="D17" s="95"/>
      <c r="E17" s="95"/>
      <c r="F17" s="49"/>
      <c r="G17" s="50"/>
      <c r="H17" s="50"/>
      <c r="I17" s="11"/>
      <c r="J17" s="11"/>
      <c r="K17" s="11"/>
      <c r="L17" s="14"/>
      <c r="M17" s="14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2:30" ht="19.5" customHeight="1">
      <c r="B18" s="45" t="s">
        <v>5</v>
      </c>
      <c r="C18" s="51" t="s">
        <v>21</v>
      </c>
      <c r="D18" s="51" t="s">
        <v>22</v>
      </c>
      <c r="E18" s="51" t="s">
        <v>23</v>
      </c>
      <c r="F18" s="50"/>
      <c r="G18" s="49"/>
      <c r="H18" s="49"/>
      <c r="I18" s="11"/>
      <c r="J18" s="11"/>
      <c r="K18" s="11"/>
      <c r="L18" s="14"/>
      <c r="M18" s="14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2:30" ht="21.75" customHeight="1">
      <c r="B19" s="45"/>
      <c r="C19" s="52" t="s">
        <v>21</v>
      </c>
      <c r="D19" s="52" t="s">
        <v>22</v>
      </c>
      <c r="E19" s="52" t="s">
        <v>24</v>
      </c>
      <c r="F19" s="50"/>
      <c r="G19" s="50"/>
      <c r="H19" s="50"/>
      <c r="I19" s="11"/>
      <c r="J19" s="11"/>
      <c r="K19" s="11"/>
      <c r="L19" s="14"/>
      <c r="M19" s="14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2:30" ht="20.25" customHeight="1">
      <c r="B20" s="45"/>
      <c r="C20" s="52" t="s">
        <v>21</v>
      </c>
      <c r="D20" s="52" t="s">
        <v>25</v>
      </c>
      <c r="E20" s="52" t="s">
        <v>23</v>
      </c>
      <c r="F20" s="50"/>
      <c r="G20" s="50"/>
      <c r="H20" s="50"/>
      <c r="I20" s="11"/>
      <c r="J20" s="11"/>
      <c r="K20" s="11"/>
      <c r="L20" s="14"/>
      <c r="M20" s="14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2:30" ht="18" customHeight="1">
      <c r="B21" s="45"/>
      <c r="C21" s="52" t="s">
        <v>21</v>
      </c>
      <c r="D21" s="52" t="s">
        <v>25</v>
      </c>
      <c r="E21" s="52" t="s">
        <v>24</v>
      </c>
      <c r="F21" s="49"/>
      <c r="G21" s="49"/>
      <c r="H21" s="49"/>
      <c r="I21" s="11"/>
      <c r="J21" s="11"/>
      <c r="K21" s="11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2:30" ht="21.75" customHeight="1">
      <c r="B22" s="45" t="s">
        <v>12</v>
      </c>
      <c r="C22" s="46" t="s">
        <v>53</v>
      </c>
      <c r="D22" s="50"/>
      <c r="E22" s="50"/>
      <c r="F22" s="50"/>
      <c r="G22" s="50"/>
      <c r="H22" s="50"/>
      <c r="I22" s="11"/>
      <c r="J22" s="11"/>
      <c r="K22" s="11"/>
      <c r="L22" s="14"/>
      <c r="M22" s="14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3:11" ht="12.75">
      <c r="C23" s="75"/>
      <c r="D23" s="75"/>
      <c r="E23" s="75"/>
      <c r="F23" s="3"/>
      <c r="G23" s="3"/>
      <c r="H23" s="3"/>
      <c r="I23" s="3"/>
      <c r="J23" s="4"/>
      <c r="K23" s="4"/>
    </row>
    <row r="24" spans="1:30" ht="25.5" customHeight="1">
      <c r="A24" s="85" t="s">
        <v>0</v>
      </c>
      <c r="B24" s="79" t="s">
        <v>10</v>
      </c>
      <c r="C24" s="79" t="s">
        <v>41</v>
      </c>
      <c r="D24" s="79" t="s">
        <v>7</v>
      </c>
      <c r="E24" s="79"/>
      <c r="F24" s="79" t="s">
        <v>44</v>
      </c>
      <c r="G24" s="79" t="s">
        <v>45</v>
      </c>
      <c r="H24" s="79" t="s">
        <v>6</v>
      </c>
      <c r="I24" s="79"/>
      <c r="J24" s="79"/>
      <c r="K24" s="79"/>
      <c r="L24" s="81" t="s">
        <v>47</v>
      </c>
      <c r="M24" s="76" t="s">
        <v>8</v>
      </c>
      <c r="N24" s="77"/>
      <c r="O24" s="77"/>
      <c r="P24" s="77"/>
      <c r="Q24" s="77"/>
      <c r="R24" s="78"/>
      <c r="S24" s="76" t="s">
        <v>17</v>
      </c>
      <c r="T24" s="77"/>
      <c r="U24" s="77"/>
      <c r="V24" s="77"/>
      <c r="W24" s="77"/>
      <c r="X24" s="78"/>
      <c r="Y24" s="76" t="s">
        <v>18</v>
      </c>
      <c r="Z24" s="77"/>
      <c r="AA24" s="77"/>
      <c r="AB24" s="77"/>
      <c r="AC24" s="77"/>
      <c r="AD24" s="78"/>
    </row>
    <row r="25" spans="1:30" ht="117" customHeight="1">
      <c r="A25" s="85"/>
      <c r="B25" s="79"/>
      <c r="C25" s="80"/>
      <c r="D25" s="18" t="s">
        <v>42</v>
      </c>
      <c r="E25" s="18" t="s">
        <v>43</v>
      </c>
      <c r="F25" s="79"/>
      <c r="G25" s="79"/>
      <c r="H25" s="18" t="s">
        <v>52</v>
      </c>
      <c r="I25" s="18" t="s">
        <v>38</v>
      </c>
      <c r="J25" s="18" t="s">
        <v>35</v>
      </c>
      <c r="K25" s="18" t="s">
        <v>46</v>
      </c>
      <c r="L25" s="82"/>
      <c r="M25" s="18" t="s">
        <v>16</v>
      </c>
      <c r="N25" s="18" t="s">
        <v>61</v>
      </c>
      <c r="O25" s="18" t="s">
        <v>52</v>
      </c>
      <c r="P25" s="18" t="s">
        <v>62</v>
      </c>
      <c r="Q25" s="18" t="s">
        <v>40</v>
      </c>
      <c r="R25" s="18" t="s">
        <v>34</v>
      </c>
      <c r="S25" s="18" t="s">
        <v>48</v>
      </c>
      <c r="T25" s="18" t="s">
        <v>16</v>
      </c>
      <c r="U25" s="18" t="s">
        <v>61</v>
      </c>
      <c r="V25" s="18" t="s">
        <v>52</v>
      </c>
      <c r="W25" s="18" t="s">
        <v>40</v>
      </c>
      <c r="X25" s="18" t="s">
        <v>34</v>
      </c>
      <c r="Y25" s="18" t="s">
        <v>48</v>
      </c>
      <c r="Z25" s="18" t="s">
        <v>16</v>
      </c>
      <c r="AA25" s="18" t="s">
        <v>61</v>
      </c>
      <c r="AB25" s="18" t="s">
        <v>52</v>
      </c>
      <c r="AC25" s="18" t="s">
        <v>40</v>
      </c>
      <c r="AD25" s="18" t="s">
        <v>34</v>
      </c>
    </row>
    <row r="26" spans="1:30" s="2" customFormat="1" ht="68.25" customHeight="1">
      <c r="A26" s="22">
        <v>1</v>
      </c>
      <c r="B26" s="22">
        <v>2</v>
      </c>
      <c r="C26" s="22">
        <v>3</v>
      </c>
      <c r="D26" s="22">
        <v>4</v>
      </c>
      <c r="E26" s="22" t="s">
        <v>9</v>
      </c>
      <c r="F26" s="22">
        <v>6</v>
      </c>
      <c r="G26" s="22">
        <v>7</v>
      </c>
      <c r="H26" s="22">
        <v>8</v>
      </c>
      <c r="I26" s="22">
        <v>9</v>
      </c>
      <c r="J26" s="22">
        <v>10</v>
      </c>
      <c r="K26" s="22" t="s">
        <v>39</v>
      </c>
      <c r="L26" s="22">
        <v>12</v>
      </c>
      <c r="M26" s="22">
        <v>13</v>
      </c>
      <c r="N26" s="22">
        <v>14</v>
      </c>
      <c r="O26" s="22" t="s">
        <v>58</v>
      </c>
      <c r="P26" s="22">
        <v>16</v>
      </c>
      <c r="Q26" s="22" t="s">
        <v>59</v>
      </c>
      <c r="R26" s="22" t="s">
        <v>60</v>
      </c>
      <c r="S26" s="22">
        <v>19</v>
      </c>
      <c r="T26" s="22">
        <v>20</v>
      </c>
      <c r="U26" s="22">
        <v>21</v>
      </c>
      <c r="V26" s="22" t="s">
        <v>63</v>
      </c>
      <c r="W26" s="22" t="s">
        <v>64</v>
      </c>
      <c r="X26" s="23" t="s">
        <v>65</v>
      </c>
      <c r="Y26" s="22">
        <v>25</v>
      </c>
      <c r="Z26" s="22">
        <v>26</v>
      </c>
      <c r="AA26" s="22">
        <v>27</v>
      </c>
      <c r="AB26" s="22" t="s">
        <v>66</v>
      </c>
      <c r="AC26" s="22" t="s">
        <v>67</v>
      </c>
      <c r="AD26" s="23" t="s">
        <v>68</v>
      </c>
    </row>
    <row r="27" spans="1:30" s="67" customFormat="1" ht="12.75" outlineLevel="1">
      <c r="A27" s="59"/>
      <c r="B27" s="60" t="s">
        <v>1</v>
      </c>
      <c r="C27" s="61">
        <v>5</v>
      </c>
      <c r="D27" s="62">
        <v>54</v>
      </c>
      <c r="E27" s="62">
        <f>D27*1000/C27/12</f>
        <v>900</v>
      </c>
      <c r="F27" s="63">
        <v>7</v>
      </c>
      <c r="G27" s="63">
        <v>8</v>
      </c>
      <c r="H27" s="62">
        <v>92</v>
      </c>
      <c r="I27" s="62">
        <v>2</v>
      </c>
      <c r="J27" s="62">
        <f>H27+I27</f>
        <v>94</v>
      </c>
      <c r="K27" s="62">
        <f>H27*1000/G27/12</f>
        <v>958.3333333333334</v>
      </c>
      <c r="L27" s="63">
        <v>9</v>
      </c>
      <c r="M27" s="64">
        <v>1.04</v>
      </c>
      <c r="N27" s="64">
        <v>9</v>
      </c>
      <c r="O27" s="62">
        <f>(K27*L27*(12-N27)/1000)+(K27*L27*N27*M27/1000)</f>
        <v>106.605</v>
      </c>
      <c r="P27" s="63">
        <v>20</v>
      </c>
      <c r="Q27" s="65">
        <f>O27*P27/100*0.018+O27*(100-P27)/100*0.0117</f>
        <v>1.3816007999999997</v>
      </c>
      <c r="R27" s="62">
        <f>O27+Q27</f>
        <v>107.9866008</v>
      </c>
      <c r="S27" s="63">
        <v>12</v>
      </c>
      <c r="T27" s="64">
        <v>1.04</v>
      </c>
      <c r="U27" s="64">
        <v>6</v>
      </c>
      <c r="V27" s="64">
        <f>(K27*M27*S27*(12-U27)/1000)+(K27*M27*S27*T27*U27/1000)</f>
        <v>146.3904</v>
      </c>
      <c r="W27" s="65">
        <f>V27*P27/100*0.018+V27*(100-P27)/100*0.0117</f>
        <v>1.897219584</v>
      </c>
      <c r="X27" s="62">
        <f>R27/L27*T27*S27</f>
        <v>149.74141977600001</v>
      </c>
      <c r="Y27" s="63">
        <v>14</v>
      </c>
      <c r="Z27" s="64">
        <v>1.04</v>
      </c>
      <c r="AA27" s="64">
        <v>9</v>
      </c>
      <c r="AB27" s="62">
        <f>(K27*M27*T27*Y27*(12-AA27)/1000)+(K27*M27*T27*Z27*Y27*AA27/1000)</f>
        <v>179.36172800000006</v>
      </c>
      <c r="AC27" s="65">
        <f>AB27*P27/100*0.018+AB27*(100-P27)/100*0.0117</f>
        <v>2.324527994880001</v>
      </c>
      <c r="AD27" s="66">
        <f>AB27+AC27</f>
        <v>181.68625599488007</v>
      </c>
    </row>
    <row r="28" spans="1:30" ht="49.5" customHeight="1">
      <c r="A28" s="19"/>
      <c r="B28" s="24" t="s">
        <v>56</v>
      </c>
      <c r="C28" s="19"/>
      <c r="D28" s="20"/>
      <c r="E28" s="20"/>
      <c r="F28" s="21"/>
      <c r="G28" s="2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9"/>
      <c r="AD28" s="19"/>
    </row>
    <row r="29" spans="1:30" ht="47.25" customHeight="1">
      <c r="A29" s="19"/>
      <c r="B29" s="24" t="s">
        <v>57</v>
      </c>
      <c r="C29" s="19"/>
      <c r="D29" s="20"/>
      <c r="E29" s="20"/>
      <c r="F29" s="21"/>
      <c r="G29" s="2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9"/>
      <c r="AD29" s="19"/>
    </row>
    <row r="30" spans="1:30" ht="29.25" customHeight="1">
      <c r="A30" s="53"/>
      <c r="B30" s="94"/>
      <c r="C30" s="94"/>
      <c r="D30" s="94"/>
      <c r="E30" s="54"/>
      <c r="F30" s="55"/>
      <c r="G30" s="56"/>
      <c r="H30" s="57"/>
      <c r="I30" s="57"/>
      <c r="J30" s="54"/>
      <c r="K30" s="54"/>
      <c r="L30" s="58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3"/>
      <c r="AD30" s="53"/>
    </row>
    <row r="31" spans="2:12" ht="22.5" customHeight="1">
      <c r="B31" s="25"/>
      <c r="C31" s="26" t="s">
        <v>28</v>
      </c>
      <c r="D31" s="12"/>
      <c r="E31" s="12"/>
      <c r="F31" s="12"/>
      <c r="G31" s="27"/>
      <c r="H31" s="9"/>
      <c r="I31" s="26" t="s">
        <v>29</v>
      </c>
      <c r="J31" s="28"/>
      <c r="K31" s="29"/>
      <c r="L31" s="40"/>
    </row>
    <row r="32" spans="2:12" ht="23.25" customHeight="1">
      <c r="B32" s="25"/>
      <c r="C32" s="25"/>
      <c r="D32" s="36" t="s">
        <v>30</v>
      </c>
      <c r="E32" s="89" t="s">
        <v>31</v>
      </c>
      <c r="F32" s="89"/>
      <c r="G32" s="37"/>
      <c r="H32" s="38"/>
      <c r="I32" s="39"/>
      <c r="J32" s="90" t="s">
        <v>31</v>
      </c>
      <c r="K32" s="91"/>
      <c r="L32" s="92"/>
    </row>
    <row r="33" spans="2:12" ht="15.75">
      <c r="B33" s="25"/>
      <c r="C33" s="25"/>
      <c r="D33" s="30"/>
      <c r="E33" s="30"/>
      <c r="F33" s="30"/>
      <c r="G33" s="30"/>
      <c r="H33" s="30"/>
      <c r="I33" s="25"/>
      <c r="J33" s="30"/>
      <c r="K33" s="25"/>
      <c r="L33" s="35"/>
    </row>
    <row r="34" spans="2:12" ht="15.75">
      <c r="B34" s="31"/>
      <c r="C34" s="32" t="s">
        <v>32</v>
      </c>
      <c r="D34" s="33"/>
      <c r="E34" s="33"/>
      <c r="F34" s="33"/>
      <c r="G34" s="33"/>
      <c r="H34" s="33"/>
      <c r="I34" s="31" t="s">
        <v>33</v>
      </c>
      <c r="J34" s="33"/>
      <c r="K34" s="34"/>
      <c r="L34" s="35"/>
    </row>
    <row r="35" spans="2:30" ht="24" customHeight="1">
      <c r="B35" s="8"/>
      <c r="C35" s="9"/>
      <c r="D35" s="9"/>
      <c r="E35" s="9"/>
      <c r="F35" s="9"/>
      <c r="G35" s="9"/>
      <c r="H35" s="9"/>
      <c r="I35" s="9"/>
      <c r="J35" s="9"/>
      <c r="K35" s="35"/>
      <c r="L35" s="35"/>
      <c r="O35" s="13"/>
      <c r="P35" s="13"/>
      <c r="Q35" s="13"/>
      <c r="R35" s="13"/>
      <c r="S35" s="13"/>
      <c r="AD35" s="70" t="s">
        <v>70</v>
      </c>
    </row>
    <row r="37" s="5" customFormat="1" ht="12.75"/>
    <row r="39" spans="1:30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5" spans="1:3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</sheetData>
  <sheetProtection/>
  <mergeCells count="26">
    <mergeCell ref="E32:F32"/>
    <mergeCell ref="J32:L32"/>
    <mergeCell ref="C10:H10"/>
    <mergeCell ref="F24:F25"/>
    <mergeCell ref="H24:K24"/>
    <mergeCell ref="B30:D30"/>
    <mergeCell ref="C17:E17"/>
    <mergeCell ref="C16:E16"/>
    <mergeCell ref="A24:A25"/>
    <mergeCell ref="C12:H12"/>
    <mergeCell ref="C14:H14"/>
    <mergeCell ref="B24:B25"/>
    <mergeCell ref="G24:G25"/>
    <mergeCell ref="A8:AD8"/>
    <mergeCell ref="S24:X24"/>
    <mergeCell ref="Y24:AD24"/>
    <mergeCell ref="D24:E24"/>
    <mergeCell ref="Y1:AD1"/>
    <mergeCell ref="X2:AD4"/>
    <mergeCell ref="C23:E23"/>
    <mergeCell ref="M24:R24"/>
    <mergeCell ref="C24:C25"/>
    <mergeCell ref="L24:L25"/>
    <mergeCell ref="Y5:AD5"/>
    <mergeCell ref="S6:AD6"/>
    <mergeCell ref="X7:AD7"/>
  </mergeCells>
  <conditionalFormatting sqref="C18:E21">
    <cfRule type="expression" priority="10" dxfId="3" stopIfTrue="1">
      <formula>HasError()</formula>
    </cfRule>
    <cfRule type="expression" priority="11" dxfId="4" stopIfTrue="1">
      <formula>LockedByCondition()</formula>
    </cfRule>
    <cfRule type="expression" priority="12" dxfId="5" stopIfTrue="1">
      <formula>Locked()</formula>
    </cfRule>
  </conditionalFormatting>
  <printOptions/>
  <pageMargins left="0.1968503937007874" right="0.1968503937007874" top="1.3779527559055118" bottom="0.3937007874015748" header="0.984251968503937" footer="0"/>
  <pageSetup firstPageNumber="13" useFirstPageNumber="1" fitToHeight="1" fitToWidth="1" horizontalDpi="600" verticalDpi="600" orientation="landscape" paperSize="9" scale="32" r:id="rId1"/>
  <headerFooter>
    <oddHeader>&amp;C&amp;"Times New Roman,обычный"&amp;28&amp;P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МЛопатина</cp:lastModifiedBy>
  <cp:lastPrinted>2022-03-28T09:05:17Z</cp:lastPrinted>
  <dcterms:created xsi:type="dcterms:W3CDTF">2008-07-16T04:52:56Z</dcterms:created>
  <dcterms:modified xsi:type="dcterms:W3CDTF">2022-03-29T05:28:00Z</dcterms:modified>
  <cp:category/>
  <cp:version/>
  <cp:contentType/>
  <cp:contentStatus/>
</cp:coreProperties>
</file>